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 tabRatio="824" activeTab="3"/>
  </bookViews>
  <sheets>
    <sheet name="23政府性基金预算收入" sheetId="94" r:id="rId1"/>
    <sheet name="23政府性基金预算支出" sheetId="95" r:id="rId2"/>
    <sheet name="24政府性基金预算收入" sheetId="96" r:id="rId3"/>
    <sheet name="24政府性基金预算支出" sheetId="97" r:id="rId4"/>
  </sheets>
  <definedNames>
    <definedName name="_xlnm.Print_Area" localSheetId="0">'23政府性基金预算收入'!$A$1:$F$30</definedName>
    <definedName name="_xlnm.Print_Area" localSheetId="1">'23政府性基金预算支出'!$A$1:$F$19</definedName>
    <definedName name="_xlnm.Print_Area" localSheetId="2">'24政府性基金预算收入'!$A$1:$F$30</definedName>
    <definedName name="_xlnm.Print_Area" localSheetId="3">'24政府性基金预算支出'!$A$1:$F$18</definedName>
    <definedName name="地区名称" localSheetId="0">#REF!</definedName>
    <definedName name="地区名称" localSheetId="1">#REF!</definedName>
    <definedName name="地区名称" localSheetId="2">#REF!</definedName>
    <definedName name="地区名称" localSheetId="3">#REF!</definedName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<sst xmlns="http://schemas.openxmlformats.org/spreadsheetml/2006/main" count="117" uniqueCount="63">
  <si>
    <t xml:space="preserve"> 表05</t>
  </si>
  <si>
    <t>2023年高新区政府性基金预算收入执行情况表</t>
  </si>
  <si>
    <t>单位：万元</t>
  </si>
  <si>
    <t>收入项目</t>
  </si>
  <si>
    <t>二〇二二年决算数</t>
  </si>
  <si>
    <t>二〇二三年</t>
  </si>
  <si>
    <t>二〇二三年执行数比
二〇二二年
决算数
增减％</t>
  </si>
  <si>
    <t>市人代会批准的预算数</t>
  </si>
  <si>
    <t>执行数</t>
  </si>
  <si>
    <t>执行数占
预算数％</t>
  </si>
  <si>
    <t>政府性基金预算收入合计</t>
  </si>
  <si>
    <t>农网还贷资金收入</t>
  </si>
  <si>
    <t>海南省高等级公路车辆通行附加费收入</t>
  </si>
  <si>
    <t>港口建设费收入</t>
  </si>
  <si>
    <t>国家电影事业发展专项资金收入</t>
  </si>
  <si>
    <t>国有土地收益基金收入</t>
  </si>
  <si>
    <t>农业土地开发资金收入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</si>
  <si>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</si>
  <si>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</si>
  <si>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</si>
  <si>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</si>
  <si>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</si>
  <si>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t xml:space="preserve">  其他土地出让收入</t>
  </si>
  <si>
    <t>大中型水库库区基金收入</t>
  </si>
  <si>
    <t>彩票公益金收入</t>
  </si>
  <si>
    <t xml:space="preserve">  福利彩票公益金收入</t>
  </si>
  <si>
    <t xml:space="preserve">  体育彩票公益金收入</t>
  </si>
  <si>
    <t>城市基础设施配套费收入</t>
  </si>
  <si>
    <t>小型水库移民扶助基金收入</t>
  </si>
  <si>
    <t>国家重大水利工程建设基金收入</t>
  </si>
  <si>
    <t>车辆通行费</t>
  </si>
  <si>
    <t>污水处理费收入</t>
  </si>
  <si>
    <t>彩票发行机构和彩票销售机构的业务费用</t>
  </si>
  <si>
    <t>其他政府性基金收入</t>
  </si>
  <si>
    <t>专项债券对应项目专项收入</t>
  </si>
  <si>
    <t xml:space="preserve"> 表06</t>
  </si>
  <si>
    <t>2023年高新区政府性基金预算支出执行情况表</t>
  </si>
  <si>
    <t>支出项目</t>
  </si>
  <si>
    <t>政府性基金预算支出合计</t>
  </si>
  <si>
    <t>科学技术支出</t>
  </si>
  <si>
    <t>文化旅游体育与传媒支出</t>
  </si>
  <si>
    <t>社会保障和就业支出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</si>
  <si>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</si>
  <si>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</si>
  <si>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</si>
  <si>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</si>
  <si>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</si>
  <si>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</si>
  <si>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</si>
  <si>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其他支出</t>
  </si>
  <si>
    <t>债务付息支出</t>
  </si>
  <si>
    <t>债务发行费用支出</t>
  </si>
  <si>
    <t xml:space="preserve"> 表07</t>
  </si>
  <si>
    <t>2024年高新区政府性基金预算收入安排情况表</t>
  </si>
  <si>
    <t>二〇二三年市人代会批准的预算数</t>
  </si>
  <si>
    <t>二〇二三年执行数</t>
  </si>
  <si>
    <t>二〇二四年预算数</t>
  </si>
  <si>
    <t>二〇二四年预算数
与二〇二三年比较</t>
  </si>
  <si>
    <t>比预算数
增减％</t>
  </si>
  <si>
    <t>比执行数
增减％</t>
  </si>
  <si>
    <r>
      <rPr>
        <sz val="13"/>
        <rFont val="仿宋_GB2312"/>
        <charset val="134"/>
      </rPr>
      <t xml:space="preserve"> 表</t>
    </r>
    <r>
      <rPr>
        <sz val="13"/>
        <rFont val="仿宋_GB2312"/>
        <charset val="134"/>
      </rPr>
      <t>08</t>
    </r>
  </si>
  <si>
    <t>2024年高新区政府性基金预算支出安排情况表</t>
  </si>
  <si>
    <t>资源勘探工业信息等支出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</si>
</sst>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.0_ ;[Red]\-0.0\ "/>
  </numFmts>
  <fonts count="31">
    <font>
      <sz val="12"/>
      <name val="宋体"/>
      <charset val="134"/>
    </font>
    <font>
      <sz val="13"/>
      <name val="仿宋_GB2312"/>
      <charset val="134"/>
    </font>
    <font>
      <sz val="9"/>
      <name val="方正小标宋简体"/>
      <charset val="134"/>
    </font>
    <font>
      <b/>
      <sz val="13"/>
      <name val="仿宋_GB2312"/>
      <charset val="134"/>
    </font>
    <font>
      <sz val="9"/>
      <name val="仿宋_GB2312"/>
      <charset val="134"/>
    </font>
    <font>
      <sz val="20"/>
      <name val="方正小标宋简体"/>
      <charset val="134"/>
    </font>
    <font>
      <sz val="12"/>
      <name val="仿宋_GB2312"/>
      <charset val="134"/>
    </font>
    <font>
      <sz val="1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2"/>
      <name val="Times New Roman"/>
      <charset val="134"/>
    </font>
    <font>
      <sz val="11"/>
      <color indexed="17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/>
    <xf numFmtId="9" fontId="0" fillId="0" borderId="0" applyFont="0" applyFill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/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3" fillId="0" borderId="2" xfId="57" applyFont="1" applyBorder="1" applyAlignment="1">
      <alignment horizontal="distributed" vertical="center" wrapText="1" indent="2"/>
    </xf>
    <xf numFmtId="0" fontId="3" fillId="0" borderId="2" xfId="57" applyFont="1" applyFill="1" applyBorder="1" applyAlignment="1">
      <alignment horizontal="distributed" vertical="center" wrapText="1"/>
    </xf>
    <xf numFmtId="0" fontId="3" fillId="0" borderId="3" xfId="57" applyFont="1" applyBorder="1" applyAlignment="1">
      <alignment horizontal="distributed" vertical="center" wrapText="1"/>
    </xf>
    <xf numFmtId="0" fontId="3" fillId="0" borderId="4" xfId="57" applyFont="1" applyBorder="1" applyAlignment="1">
      <alignment horizontal="distributed" vertical="center" wrapText="1"/>
    </xf>
    <xf numFmtId="0" fontId="3" fillId="0" borderId="2" xfId="57" applyFont="1" applyBorder="1" applyAlignment="1">
      <alignment horizontal="distributed" vertical="center" wrapText="1"/>
    </xf>
    <xf numFmtId="0" fontId="3" fillId="0" borderId="2" xfId="57" applyFont="1" applyBorder="1" applyAlignment="1">
      <alignment horizontal="distributed" vertical="center" indent="1"/>
    </xf>
    <xf numFmtId="3" fontId="3" fillId="2" borderId="2" xfId="57" applyNumberFormat="1" applyFont="1" applyFill="1" applyBorder="1" applyAlignment="1">
      <alignment vertical="center"/>
    </xf>
    <xf numFmtId="176" fontId="3" fillId="2" borderId="2" xfId="57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2" xfId="57" applyNumberFormat="1" applyFont="1" applyBorder="1" applyAlignment="1">
      <alignment vertical="center"/>
    </xf>
    <xf numFmtId="3" fontId="1" fillId="2" borderId="2" xfId="57" applyNumberFormat="1" applyFont="1" applyFill="1" applyBorder="1" applyAlignment="1">
      <alignment vertical="center"/>
    </xf>
    <xf numFmtId="176" fontId="1" fillId="2" borderId="2" xfId="57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3" borderId="2" xfId="57" applyFont="1" applyFill="1" applyBorder="1" applyAlignment="1">
      <alignment horizontal="distributed" vertical="center" wrapText="1"/>
    </xf>
    <xf numFmtId="0" fontId="1" fillId="0" borderId="2" xfId="57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3" fontId="1" fillId="0" borderId="2" xfId="57" applyNumberFormat="1" applyFont="1" applyBorder="1" applyAlignment="1">
      <alignment vertical="center" wrapText="1"/>
    </xf>
    <xf numFmtId="3" fontId="7" fillId="0" borderId="2" xfId="0" applyNumberFormat="1" applyFont="1" applyFill="1" applyBorder="1" applyAlignment="1" applyProtection="1">
      <alignment horizontal="right" vertical="center"/>
    </xf>
    <xf numFmtId="3" fontId="1" fillId="0" borderId="2" xfId="57" applyNumberFormat="1" applyFont="1" applyFill="1" applyBorder="1" applyAlignment="1">
      <alignment vertical="center"/>
    </xf>
    <xf numFmtId="0" fontId="3" fillId="0" borderId="5" xfId="57" applyFont="1" applyBorder="1" applyAlignment="1">
      <alignment horizontal="distributed" vertical="center" indent="2"/>
    </xf>
    <xf numFmtId="177" fontId="3" fillId="0" borderId="2" xfId="57" applyNumberFormat="1" applyFont="1" applyBorder="1" applyAlignment="1">
      <alignment horizontal="distributed" vertical="center" wrapText="1"/>
    </xf>
    <xf numFmtId="0" fontId="3" fillId="0" borderId="6" xfId="57" applyFont="1" applyBorder="1" applyAlignment="1">
      <alignment horizontal="distributed" vertical="center" indent="2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百分比 2" xfId="50"/>
    <cellStyle name="差_2016市本级国有资本经营预算收支表1" xfId="51"/>
    <cellStyle name="差_2016市本级国有资本经营预算收支表2" xfId="52"/>
    <cellStyle name="常规 2" xfId="53"/>
    <cellStyle name="常规 3" xfId="54"/>
    <cellStyle name="常规 4" xfId="55"/>
    <cellStyle name="常规_2003年3月月报" xfId="56"/>
    <cellStyle name="常规_2003年人大预算表（全省）" xfId="57"/>
    <cellStyle name="好_2016市本级国有资本经营预算收支表1" xfId="58"/>
    <cellStyle name="好_2016市本级国有资本经营预算收支表2" xfId="59"/>
  </cellStyles>
  <tableStyles count="0" defaultTableStyle="TableStyleMedium9" defaultPivotStyle="PivotStyleLight16"/>
  <colors>
    <mruColors>
      <color rgb="004D4D4D"/>
      <color rgb="005F5F5F"/>
      <color rgb="00777777"/>
      <color rgb="0080808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>
    <pageSetUpPr fitToPage="1"/>
  </sheetPr>
  <dimension ref="A1:Q30"/>
  <sheetViews>
    <sheetView showGridLines="0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D14" sqref="D14:D17"/>
    </sheetView>
  </sheetViews>
  <sheetFormatPr defaultColWidth="6.125" defaultRowHeight="14.25" customHeight="1"/>
  <cols>
    <col min="1" max="1" width="37.625" style="5" customWidth="1"/>
    <col min="2" max="6" width="12.125" style="5" customWidth="1"/>
    <col min="7" max="7" width="8" style="5" customWidth="1"/>
    <col min="8" max="10" width="6.125" style="5"/>
    <col min="11" max="11" width="8" style="5" customWidth="1"/>
    <col min="12" max="16" width="6.125" style="5"/>
    <col min="17" max="17" width="8" style="5" customWidth="1"/>
    <col min="18" max="16384" width="6.125" style="5"/>
  </cols>
  <sheetData>
    <row r="1" s="1" customFormat="1" ht="39.95" customHeight="1" spans="1:1">
      <c r="A1" s="6" t="s">
        <v>0</v>
      </c>
    </row>
    <row r="2" s="2" customFormat="1" ht="30.95" customHeight="1" spans="1:6">
      <c r="A2" s="7" t="s">
        <v>1</v>
      </c>
      <c r="B2" s="7"/>
      <c r="C2" s="7"/>
      <c r="D2" s="7"/>
      <c r="E2" s="7"/>
      <c r="F2" s="7"/>
    </row>
    <row r="3" s="1" customFormat="1" ht="22.5" customHeight="1" spans="1:6">
      <c r="A3" s="8"/>
      <c r="D3" s="9" t="s">
        <v>2</v>
      </c>
      <c r="E3" s="9"/>
      <c r="F3" s="9"/>
    </row>
    <row r="4" s="3" customFormat="1" ht="31.9" customHeight="1" spans="1:6">
      <c r="A4" s="29" t="s">
        <v>3</v>
      </c>
      <c r="B4" s="14" t="s">
        <v>4</v>
      </c>
      <c r="C4" s="14" t="s">
        <v>5</v>
      </c>
      <c r="D4" s="14"/>
      <c r="E4" s="14"/>
      <c r="F4" s="30" t="s">
        <v>6</v>
      </c>
    </row>
    <row r="5" s="4" customFormat="1" ht="52.15" customHeight="1" spans="1:6">
      <c r="A5" s="31"/>
      <c r="B5" s="14"/>
      <c r="C5" s="14" t="s">
        <v>7</v>
      </c>
      <c r="D5" s="11" t="s">
        <v>8</v>
      </c>
      <c r="E5" s="30" t="s">
        <v>9</v>
      </c>
      <c r="F5" s="30"/>
    </row>
    <row r="6" s="1" customFormat="1" ht="22.5" customHeight="1" spans="1:6">
      <c r="A6" s="15" t="s">
        <v>10</v>
      </c>
      <c r="B6" s="16">
        <v>200778</v>
      </c>
      <c r="C6" s="16">
        <v>118456</v>
      </c>
      <c r="D6" s="16">
        <f>D13+D23+D30+D11+D12</f>
        <v>146279</v>
      </c>
      <c r="E6" s="17">
        <f>IF(AND(D6&gt;0,C6&gt;0)=TRUE,D6/C6*100,"")</f>
        <v>123.488046194368</v>
      </c>
      <c r="F6" s="17">
        <f>IF(AND(D6&gt;0,B6&gt;0)=TRUE,D6/B6*100-100,"")</f>
        <v>-27.1439101893634</v>
      </c>
    </row>
    <row r="7" s="1" customFormat="1" ht="22.5" customHeight="1" spans="1:6">
      <c r="A7" s="18" t="s">
        <v>11</v>
      </c>
      <c r="B7" s="19">
        <v>0</v>
      </c>
      <c r="C7" s="19"/>
      <c r="D7" s="19">
        <v>0</v>
      </c>
      <c r="E7" s="21" t="str">
        <f t="shared" ref="E7:E30" si="0">IF(AND(D7&gt;0,C7&gt;0)=TRUE,D7/C7*100,"")</f>
        <v/>
      </c>
      <c r="F7" s="21" t="str">
        <f t="shared" ref="F7:F30" si="1">IF(AND(D7&gt;0,B7&gt;0)=TRUE,D7/B7*100-100,"")</f>
        <v/>
      </c>
    </row>
    <row r="8" s="1" customFormat="1" ht="22.5" customHeight="1" spans="1:6">
      <c r="A8" s="25" t="s">
        <v>12</v>
      </c>
      <c r="B8" s="19">
        <v>0</v>
      </c>
      <c r="C8" s="19"/>
      <c r="D8" s="19">
        <v>0</v>
      </c>
      <c r="E8" s="21" t="str">
        <f t="shared" si="0"/>
        <v/>
      </c>
      <c r="F8" s="21" t="str">
        <f t="shared" si="1"/>
        <v/>
      </c>
    </row>
    <row r="9" s="1" customFormat="1" ht="22.5" customHeight="1" spans="1:6">
      <c r="A9" s="18" t="s">
        <v>13</v>
      </c>
      <c r="B9" s="19">
        <v>0</v>
      </c>
      <c r="C9" s="19"/>
      <c r="D9" s="19">
        <v>0</v>
      </c>
      <c r="E9" s="21" t="str">
        <f t="shared" si="0"/>
        <v/>
      </c>
      <c r="F9" s="21" t="str">
        <f t="shared" si="1"/>
        <v/>
      </c>
    </row>
    <row r="10" s="1" customFormat="1" ht="22.5" customHeight="1" spans="1:6">
      <c r="A10" s="18" t="s">
        <v>14</v>
      </c>
      <c r="B10" s="19">
        <v>0</v>
      </c>
      <c r="C10" s="19"/>
      <c r="D10" s="19"/>
      <c r="E10" s="21" t="str">
        <f t="shared" si="0"/>
        <v/>
      </c>
      <c r="F10" s="21" t="str">
        <f t="shared" si="1"/>
        <v/>
      </c>
    </row>
    <row r="11" s="1" customFormat="1" ht="22.5" customHeight="1" spans="1:6">
      <c r="A11" s="18" t="s">
        <v>15</v>
      </c>
      <c r="B11" s="19">
        <v>0</v>
      </c>
      <c r="C11" s="26"/>
      <c r="D11" s="19"/>
      <c r="E11" s="21" t="str">
        <f t="shared" si="0"/>
        <v/>
      </c>
      <c r="F11" s="21" t="str">
        <f t="shared" si="1"/>
        <v/>
      </c>
    </row>
    <row r="12" s="1" customFormat="1" ht="22.5" customHeight="1" spans="1:6">
      <c r="A12" s="18" t="s">
        <v>16</v>
      </c>
      <c r="B12" s="19">
        <v>0</v>
      </c>
      <c r="C12" s="26"/>
      <c r="D12" s="19"/>
      <c r="E12" s="21" t="str">
        <f t="shared" si="0"/>
        <v/>
      </c>
      <c r="F12" s="21" t="str">
        <f t="shared" si="1"/>
        <v/>
      </c>
    </row>
    <row r="13" s="1" customFormat="1" ht="22.5" customHeight="1" spans="1:6">
      <c r="A13" s="18" t="s">
        <v>17</v>
      </c>
      <c r="B13" s="20">
        <v>194000</v>
      </c>
      <c r="C13" s="20">
        <v>112400</v>
      </c>
      <c r="D13" s="20">
        <f>D14+D17+D15</f>
        <v>139623</v>
      </c>
      <c r="E13" s="21">
        <f t="shared" si="0"/>
        <v>124.21975088968</v>
      </c>
      <c r="F13" s="21">
        <f t="shared" si="1"/>
        <v>-28.029381443299</v>
      </c>
    </row>
    <row r="14" s="1" customFormat="1" ht="22.5" customHeight="1" spans="1:6">
      <c r="A14" s="25" t="s">
        <v>18</v>
      </c>
      <c r="B14" s="19">
        <v>194612</v>
      </c>
      <c r="C14" s="26">
        <v>112400</v>
      </c>
      <c r="D14" s="19">
        <v>141662</v>
      </c>
      <c r="E14" s="21">
        <f t="shared" si="0"/>
        <v>126.033807829181</v>
      </c>
      <c r="F14" s="21">
        <f t="shared" si="1"/>
        <v>-27.2079830637371</v>
      </c>
    </row>
    <row r="15" s="1" customFormat="1" ht="22.5" customHeight="1" spans="1:6">
      <c r="A15" s="25" t="s">
        <v>19</v>
      </c>
      <c r="B15" s="19">
        <v>0</v>
      </c>
      <c r="C15" s="26"/>
      <c r="D15" s="19">
        <v>656</v>
      </c>
      <c r="E15" s="21" t="str">
        <f t="shared" si="0"/>
        <v/>
      </c>
      <c r="F15" s="21" t="str">
        <f t="shared" si="1"/>
        <v/>
      </c>
    </row>
    <row r="16" s="1" customFormat="1" ht="22.5" customHeight="1" spans="1:6">
      <c r="A16" s="25" t="s">
        <v>20</v>
      </c>
      <c r="B16" s="19">
        <v>0</v>
      </c>
      <c r="C16" s="26"/>
      <c r="D16" s="19"/>
      <c r="E16" s="21" t="str">
        <f t="shared" si="0"/>
        <v/>
      </c>
      <c r="F16" s="21" t="str">
        <f t="shared" si="1"/>
        <v/>
      </c>
    </row>
    <row r="17" s="1" customFormat="1" ht="22.5" customHeight="1" spans="1:6">
      <c r="A17" s="25" t="s">
        <v>21</v>
      </c>
      <c r="B17" s="19">
        <v>-612</v>
      </c>
      <c r="C17" s="26"/>
      <c r="D17" s="19">
        <v>-2695</v>
      </c>
      <c r="E17" s="21" t="str">
        <f t="shared" si="0"/>
        <v/>
      </c>
      <c r="F17" s="21" t="str">
        <f t="shared" si="1"/>
        <v/>
      </c>
    </row>
    <row r="18" s="1" customFormat="1" ht="22.5" customHeight="1" spans="1:6">
      <c r="A18" s="25" t="s">
        <v>22</v>
      </c>
      <c r="B18" s="19">
        <v>0</v>
      </c>
      <c r="C18" s="26"/>
      <c r="D18" s="19"/>
      <c r="E18" s="21" t="str">
        <f t="shared" si="0"/>
        <v/>
      </c>
      <c r="F18" s="21" t="str">
        <f t="shared" si="1"/>
        <v/>
      </c>
    </row>
    <row r="19" s="1" customFormat="1" ht="22.5" customHeight="1" spans="1:6">
      <c r="A19" s="18" t="s">
        <v>23</v>
      </c>
      <c r="B19" s="19">
        <v>0</v>
      </c>
      <c r="C19" s="19"/>
      <c r="D19" s="19"/>
      <c r="E19" s="21" t="str">
        <f t="shared" si="0"/>
        <v/>
      </c>
      <c r="F19" s="21" t="str">
        <f t="shared" si="1"/>
        <v/>
      </c>
    </row>
    <row r="20" s="1" customFormat="1" ht="22.5" customHeight="1" spans="1:6">
      <c r="A20" s="18" t="s">
        <v>24</v>
      </c>
      <c r="B20" s="20">
        <v>0</v>
      </c>
      <c r="C20" s="20">
        <v>0</v>
      </c>
      <c r="D20" s="20">
        <v>0</v>
      </c>
      <c r="E20" s="21" t="str">
        <f t="shared" si="0"/>
        <v/>
      </c>
      <c r="F20" s="21" t="str">
        <f t="shared" si="1"/>
        <v/>
      </c>
    </row>
    <row r="21" s="1" customFormat="1" ht="22.5" customHeight="1" spans="1:6">
      <c r="A21" s="25" t="s">
        <v>25</v>
      </c>
      <c r="B21" s="19">
        <v>0</v>
      </c>
      <c r="C21" s="26"/>
      <c r="D21" s="19">
        <v>0</v>
      </c>
      <c r="E21" s="21" t="str">
        <f t="shared" si="0"/>
        <v/>
      </c>
      <c r="F21" s="21" t="str">
        <f t="shared" si="1"/>
        <v/>
      </c>
    </row>
    <row r="22" s="1" customFormat="1" ht="22.5" customHeight="1" spans="1:6">
      <c r="A22" s="25" t="s">
        <v>26</v>
      </c>
      <c r="B22" s="19">
        <v>0</v>
      </c>
      <c r="C22" s="26"/>
      <c r="D22" s="19"/>
      <c r="E22" s="21" t="str">
        <f t="shared" si="0"/>
        <v/>
      </c>
      <c r="F22" s="21" t="str">
        <f t="shared" si="1"/>
        <v/>
      </c>
    </row>
    <row r="23" s="1" customFormat="1" ht="22.5" customHeight="1" spans="1:6">
      <c r="A23" s="18" t="s">
        <v>27</v>
      </c>
      <c r="B23" s="19">
        <v>1636</v>
      </c>
      <c r="C23" s="19">
        <v>400</v>
      </c>
      <c r="D23" s="19">
        <v>931</v>
      </c>
      <c r="E23" s="21">
        <f t="shared" si="0"/>
        <v>232.75</v>
      </c>
      <c r="F23" s="21">
        <f t="shared" si="1"/>
        <v>-43.0929095354523</v>
      </c>
    </row>
    <row r="24" s="4" customFormat="1" ht="22.5" customHeight="1" spans="1:17">
      <c r="A24" s="18" t="s">
        <v>28</v>
      </c>
      <c r="B24" s="19">
        <v>0</v>
      </c>
      <c r="C24" s="19"/>
      <c r="D24" s="19"/>
      <c r="E24" s="21" t="str">
        <f t="shared" si="0"/>
        <v/>
      </c>
      <c r="F24" s="21" t="str">
        <f t="shared" si="1"/>
        <v/>
      </c>
      <c r="G24" s="1"/>
      <c r="Q24" s="1"/>
    </row>
    <row r="25" s="1" customFormat="1" ht="22.5" customHeight="1" spans="1:6">
      <c r="A25" s="18" t="s">
        <v>29</v>
      </c>
      <c r="B25" s="19">
        <v>0</v>
      </c>
      <c r="C25" s="19"/>
      <c r="D25" s="19"/>
      <c r="E25" s="21" t="str">
        <f t="shared" si="0"/>
        <v/>
      </c>
      <c r="F25" s="21" t="str">
        <f t="shared" si="1"/>
        <v/>
      </c>
    </row>
    <row r="26" s="1" customFormat="1" ht="22.5" customHeight="1" spans="1:6">
      <c r="A26" s="18" t="s">
        <v>30</v>
      </c>
      <c r="B26" s="19">
        <v>0</v>
      </c>
      <c r="C26" s="19"/>
      <c r="D26" s="19"/>
      <c r="E26" s="21" t="str">
        <f t="shared" si="0"/>
        <v/>
      </c>
      <c r="F26" s="21" t="str">
        <f t="shared" si="1"/>
        <v/>
      </c>
    </row>
    <row r="27" s="1" customFormat="1" ht="22.5" customHeight="1" spans="1:6">
      <c r="A27" s="18" t="s">
        <v>31</v>
      </c>
      <c r="B27" s="19">
        <v>0</v>
      </c>
      <c r="C27" s="19"/>
      <c r="D27" s="19"/>
      <c r="E27" s="21" t="str">
        <f t="shared" si="0"/>
        <v/>
      </c>
      <c r="F27" s="21" t="str">
        <f t="shared" si="1"/>
        <v/>
      </c>
    </row>
    <row r="28" s="1" customFormat="1" ht="22.5" customHeight="1" spans="1:6">
      <c r="A28" s="25" t="s">
        <v>32</v>
      </c>
      <c r="B28" s="19">
        <v>0</v>
      </c>
      <c r="C28" s="19"/>
      <c r="D28" s="19"/>
      <c r="E28" s="21" t="str">
        <f t="shared" si="0"/>
        <v/>
      </c>
      <c r="F28" s="21" t="str">
        <f t="shared" si="1"/>
        <v/>
      </c>
    </row>
    <row r="29" s="1" customFormat="1" ht="22.5" customHeight="1" spans="1:6">
      <c r="A29" s="18" t="s">
        <v>33</v>
      </c>
      <c r="B29" s="19">
        <v>0</v>
      </c>
      <c r="C29" s="19"/>
      <c r="D29" s="19"/>
      <c r="E29" s="21" t="str">
        <f t="shared" si="0"/>
        <v/>
      </c>
      <c r="F29" s="21" t="str">
        <f t="shared" si="1"/>
        <v/>
      </c>
    </row>
    <row r="30" s="1" customFormat="1" ht="22.5" customHeight="1" spans="1:6">
      <c r="A30" s="18" t="s">
        <v>34</v>
      </c>
      <c r="B30" s="19">
        <v>5142</v>
      </c>
      <c r="C30" s="19">
        <v>5656</v>
      </c>
      <c r="D30" s="19">
        <v>5725</v>
      </c>
      <c r="E30" s="21">
        <f t="shared" si="0"/>
        <v>101.219943422914</v>
      </c>
      <c r="F30" s="21">
        <f t="shared" si="1"/>
        <v>11.3380007779074</v>
      </c>
    </row>
  </sheetData>
  <mergeCells count="6">
    <mergeCell ref="A2:F2"/>
    <mergeCell ref="D3:F3"/>
    <mergeCell ref="C4:E4"/>
    <mergeCell ref="A4:A5"/>
    <mergeCell ref="B4:B5"/>
    <mergeCell ref="F4:F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>
    <pageSetUpPr fitToPage="1"/>
  </sheetPr>
  <dimension ref="A1:F19"/>
  <sheetViews>
    <sheetView showGridLines="0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D7" sqref="D7:D19"/>
    </sheetView>
  </sheetViews>
  <sheetFormatPr defaultColWidth="6.125" defaultRowHeight="14.25" customHeight="1" outlineLevelCol="5"/>
  <cols>
    <col min="1" max="1" width="37.625" style="5" customWidth="1"/>
    <col min="2" max="6" width="12.125" style="5" customWidth="1"/>
    <col min="7" max="7" width="8.375" style="5" customWidth="1"/>
    <col min="8" max="9" width="6.125" style="5"/>
    <col min="10" max="10" width="8" style="5" customWidth="1"/>
    <col min="11" max="15" width="6.125" style="5"/>
    <col min="16" max="16" width="8" style="5" customWidth="1"/>
    <col min="17" max="16384" width="6.125" style="5"/>
  </cols>
  <sheetData>
    <row r="1" s="1" customFormat="1" ht="39.95" customHeight="1" spans="1:1">
      <c r="A1" s="6" t="s">
        <v>35</v>
      </c>
    </row>
    <row r="2" s="2" customFormat="1" ht="30.95" customHeight="1" spans="1:6">
      <c r="A2" s="7" t="s">
        <v>36</v>
      </c>
      <c r="B2" s="7"/>
      <c r="C2" s="7"/>
      <c r="D2" s="7"/>
      <c r="E2" s="7"/>
      <c r="F2" s="7"/>
    </row>
    <row r="3" s="1" customFormat="1" ht="22.5" customHeight="1" spans="1:6">
      <c r="A3" s="8"/>
      <c r="D3" s="9" t="s">
        <v>2</v>
      </c>
      <c r="E3" s="9"/>
      <c r="F3" s="9"/>
    </row>
    <row r="4" s="3" customFormat="1" ht="31.9" customHeight="1" spans="1:6">
      <c r="A4" s="29" t="s">
        <v>37</v>
      </c>
      <c r="B4" s="14" t="s">
        <v>4</v>
      </c>
      <c r="C4" s="14" t="s">
        <v>5</v>
      </c>
      <c r="D4" s="14"/>
      <c r="E4" s="14"/>
      <c r="F4" s="30" t="s">
        <v>6</v>
      </c>
    </row>
    <row r="5" s="4" customFormat="1" ht="52.15" customHeight="1" spans="1:6">
      <c r="A5" s="31"/>
      <c r="B5" s="14"/>
      <c r="C5" s="14" t="s">
        <v>7</v>
      </c>
      <c r="D5" s="11" t="s">
        <v>8</v>
      </c>
      <c r="E5" s="30" t="s">
        <v>9</v>
      </c>
      <c r="F5" s="30"/>
    </row>
    <row r="6" s="1" customFormat="1" ht="22.5" customHeight="1" spans="1:6">
      <c r="A6" s="15" t="s">
        <v>38</v>
      </c>
      <c r="B6" s="16">
        <v>205817</v>
      </c>
      <c r="C6" s="16">
        <f>SUM(C7:C19)</f>
        <v>78302</v>
      </c>
      <c r="D6" s="16">
        <f>D11+D17+D18+D19</f>
        <v>137133</v>
      </c>
      <c r="E6" s="17">
        <f>IF(AND(D6&gt;0,C6&gt;0)=TRUE,D6/C6*100,"")</f>
        <v>175.133457638374</v>
      </c>
      <c r="F6" s="17">
        <f>IF(AND(D6&gt;0,B6&gt;0)=TRUE,D6/B6*100-100,"")</f>
        <v>-33.3713930336173</v>
      </c>
    </row>
    <row r="7" s="1" customFormat="1" ht="22.5" customHeight="1" spans="1:6">
      <c r="A7" s="18" t="s">
        <v>39</v>
      </c>
      <c r="B7" s="19"/>
      <c r="C7" s="19"/>
      <c r="D7" s="19"/>
      <c r="E7" s="21" t="str">
        <f t="shared" ref="E7:E19" si="0">IF(AND(D7&gt;0,C7&gt;0)=TRUE,D7/C7*100,"")</f>
        <v/>
      </c>
      <c r="F7" s="21" t="str">
        <f t="shared" ref="F7:F19" si="1">IF(AND(D7&gt;0,B7&gt;0)=TRUE,D7/B7*100-100,"")</f>
        <v/>
      </c>
    </row>
    <row r="8" s="1" customFormat="1" ht="22.5" customHeight="1" spans="1:6">
      <c r="A8" s="18" t="s">
        <v>40</v>
      </c>
      <c r="B8" s="19"/>
      <c r="C8" s="19"/>
      <c r="D8" s="19"/>
      <c r="E8" s="21" t="str">
        <f t="shared" si="0"/>
        <v/>
      </c>
      <c r="F8" s="21" t="str">
        <f t="shared" si="1"/>
        <v/>
      </c>
    </row>
    <row r="9" s="1" customFormat="1" ht="22.5" customHeight="1" spans="1:6">
      <c r="A9" s="18" t="s">
        <v>41</v>
      </c>
      <c r="B9" s="19"/>
      <c r="C9" s="19"/>
      <c r="D9" s="19"/>
      <c r="E9" s="21" t="str">
        <f t="shared" si="0"/>
        <v/>
      </c>
      <c r="F9" s="21" t="str">
        <f t="shared" si="1"/>
        <v/>
      </c>
    </row>
    <row r="10" s="1" customFormat="1" ht="22.5" customHeight="1" spans="1:6">
      <c r="A10" s="18" t="s">
        <v>42</v>
      </c>
      <c r="B10" s="19"/>
      <c r="C10" s="19"/>
      <c r="D10" s="19"/>
      <c r="E10" s="21" t="str">
        <f t="shared" si="0"/>
        <v/>
      </c>
      <c r="F10" s="21" t="str">
        <f t="shared" si="1"/>
        <v/>
      </c>
    </row>
    <row r="11" s="1" customFormat="1" ht="22.5" customHeight="1" spans="1:6">
      <c r="A11" s="18" t="s">
        <v>43</v>
      </c>
      <c r="B11" s="19">
        <v>157239</v>
      </c>
      <c r="C11" s="19">
        <v>72151</v>
      </c>
      <c r="D11" s="19">
        <v>92439</v>
      </c>
      <c r="E11" s="21">
        <f t="shared" si="0"/>
        <v>128.11880639215</v>
      </c>
      <c r="F11" s="21">
        <f t="shared" si="1"/>
        <v>-41.2111499055578</v>
      </c>
    </row>
    <row r="12" s="1" customFormat="1" ht="22.5" customHeight="1" spans="1:6">
      <c r="A12" s="18" t="s">
        <v>44</v>
      </c>
      <c r="B12" s="19"/>
      <c r="C12" s="19"/>
      <c r="D12" s="19"/>
      <c r="E12" s="21" t="str">
        <f t="shared" si="0"/>
        <v/>
      </c>
      <c r="F12" s="21" t="str">
        <f t="shared" si="1"/>
        <v/>
      </c>
    </row>
    <row r="13" s="1" customFormat="1" ht="22.5" customHeight="1" spans="1:6">
      <c r="A13" s="18" t="s">
        <v>45</v>
      </c>
      <c r="B13" s="19"/>
      <c r="C13" s="19"/>
      <c r="D13" s="19"/>
      <c r="E13" s="21" t="str">
        <f t="shared" si="0"/>
        <v/>
      </c>
      <c r="F13" s="21" t="str">
        <f t="shared" si="1"/>
        <v/>
      </c>
    </row>
    <row r="14" s="1" customFormat="1" ht="22.5" customHeight="1" spans="1:6">
      <c r="A14" s="18" t="s">
        <v>46</v>
      </c>
      <c r="B14" s="19"/>
      <c r="C14" s="19"/>
      <c r="D14" s="19"/>
      <c r="E14" s="21" t="str">
        <f t="shared" si="0"/>
        <v/>
      </c>
      <c r="F14" s="21" t="str">
        <f t="shared" si="1"/>
        <v/>
      </c>
    </row>
    <row r="15" s="1" customFormat="1" ht="22.5" customHeight="1" spans="1:6">
      <c r="A15" s="18" t="s">
        <v>47</v>
      </c>
      <c r="B15" s="19"/>
      <c r="C15" s="19"/>
      <c r="D15" s="19"/>
      <c r="E15" s="21" t="str">
        <f t="shared" si="0"/>
        <v/>
      </c>
      <c r="F15" s="21" t="str">
        <f t="shared" si="1"/>
        <v/>
      </c>
    </row>
    <row r="16" s="1" customFormat="1" ht="22.5" customHeight="1" spans="1:6">
      <c r="A16" s="18" t="s">
        <v>48</v>
      </c>
      <c r="B16" s="19"/>
      <c r="C16" s="19"/>
      <c r="D16" s="19"/>
      <c r="E16" s="21" t="str">
        <f t="shared" si="0"/>
        <v/>
      </c>
      <c r="F16" s="21" t="str">
        <f t="shared" si="1"/>
        <v/>
      </c>
    </row>
    <row r="17" s="1" customFormat="1" ht="22.5" customHeight="1" spans="1:6">
      <c r="A17" s="18" t="s">
        <v>49</v>
      </c>
      <c r="B17" s="19">
        <v>43200</v>
      </c>
      <c r="C17" s="19"/>
      <c r="D17" s="19">
        <v>38000</v>
      </c>
      <c r="E17" s="21" t="str">
        <f t="shared" si="0"/>
        <v/>
      </c>
      <c r="F17" s="21">
        <f t="shared" si="1"/>
        <v>-12.037037037037</v>
      </c>
    </row>
    <row r="18" s="1" customFormat="1" ht="22.5" customHeight="1" spans="1:6">
      <c r="A18" s="18" t="s">
        <v>50</v>
      </c>
      <c r="B18" s="19">
        <v>5298</v>
      </c>
      <c r="C18" s="19">
        <v>6095</v>
      </c>
      <c r="D18" s="19">
        <v>6659</v>
      </c>
      <c r="E18" s="21">
        <f t="shared" si="0"/>
        <v>109.253486464315</v>
      </c>
      <c r="F18" s="21">
        <f t="shared" si="1"/>
        <v>25.6889392223481</v>
      </c>
    </row>
    <row r="19" s="1" customFormat="1" ht="22.5" customHeight="1" spans="1:6">
      <c r="A19" s="18" t="s">
        <v>51</v>
      </c>
      <c r="B19" s="19">
        <v>80</v>
      </c>
      <c r="C19" s="19">
        <v>56</v>
      </c>
      <c r="D19" s="19">
        <v>35</v>
      </c>
      <c r="E19" s="21">
        <f t="shared" si="0"/>
        <v>62.5</v>
      </c>
      <c r="F19" s="21">
        <f t="shared" si="1"/>
        <v>-56.25</v>
      </c>
    </row>
  </sheetData>
  <mergeCells count="6">
    <mergeCell ref="A2:F2"/>
    <mergeCell ref="D3:F3"/>
    <mergeCell ref="C4:E4"/>
    <mergeCell ref="A4:A5"/>
    <mergeCell ref="B4:B5"/>
    <mergeCell ref="F4:F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>
    <pageSetUpPr fitToPage="1"/>
  </sheetPr>
  <dimension ref="A1:G30"/>
  <sheetViews>
    <sheetView showGridLines="0" view="pageBreakPreview" zoomScale="75" zoomScaleNormal="75" workbookViewId="0">
      <pane xSplit="1" ySplit="5" topLeftCell="B6" activePane="bottomRight" state="frozen"/>
      <selection/>
      <selection pane="topRight"/>
      <selection pane="bottomLeft"/>
      <selection pane="bottomRight" activeCell="C14" sqref="C14"/>
    </sheetView>
  </sheetViews>
  <sheetFormatPr defaultColWidth="6.125" defaultRowHeight="14.25" customHeight="1" outlineLevelCol="6"/>
  <cols>
    <col min="1" max="1" width="37.625" style="5" customWidth="1"/>
    <col min="2" max="6" width="12.125" style="5" customWidth="1"/>
    <col min="7" max="7" width="7.625" style="5" customWidth="1"/>
    <col min="8" max="9" width="8" style="5" customWidth="1"/>
    <col min="10" max="16384" width="6.125" style="5"/>
  </cols>
  <sheetData>
    <row r="1" s="1" customFormat="1" ht="39.95" customHeight="1" spans="1:1">
      <c r="A1" s="6" t="s">
        <v>52</v>
      </c>
    </row>
    <row r="2" s="2" customFormat="1" ht="30.95" customHeight="1" spans="1:6">
      <c r="A2" s="7" t="s">
        <v>53</v>
      </c>
      <c r="B2" s="7"/>
      <c r="C2" s="7"/>
      <c r="D2" s="7"/>
      <c r="E2" s="7"/>
      <c r="F2" s="7"/>
    </row>
    <row r="3" s="1" customFormat="1" ht="22.5" customHeight="1" spans="1:6">
      <c r="A3" s="8"/>
      <c r="D3" s="9" t="s">
        <v>2</v>
      </c>
      <c r="E3" s="9"/>
      <c r="F3" s="9"/>
    </row>
    <row r="4" s="3" customFormat="1" ht="31.9" customHeight="1" spans="1:6">
      <c r="A4" s="10" t="s">
        <v>3</v>
      </c>
      <c r="B4" s="14" t="s">
        <v>54</v>
      </c>
      <c r="C4" s="23" t="s">
        <v>55</v>
      </c>
      <c r="D4" s="14" t="s">
        <v>56</v>
      </c>
      <c r="E4" s="12" t="s">
        <v>57</v>
      </c>
      <c r="F4" s="13"/>
    </row>
    <row r="5" s="4" customFormat="1" ht="52.15" customHeight="1" spans="1:6">
      <c r="A5" s="10"/>
      <c r="B5" s="14"/>
      <c r="C5" s="23"/>
      <c r="D5" s="14"/>
      <c r="E5" s="14" t="s">
        <v>58</v>
      </c>
      <c r="F5" s="14" t="s">
        <v>59</v>
      </c>
    </row>
    <row r="6" s="1" customFormat="1" ht="22.5" customHeight="1" spans="1:6">
      <c r="A6" s="15" t="s">
        <v>10</v>
      </c>
      <c r="B6" s="16">
        <f>SUM(B7:B13,B19:B20,B23:B30)</f>
        <v>118456</v>
      </c>
      <c r="C6" s="16">
        <f>C13+C23+C30</f>
        <v>146279</v>
      </c>
      <c r="D6" s="16">
        <f>SUM(D7:D13,D19:D20,D23:D30)</f>
        <v>121800</v>
      </c>
      <c r="E6" s="17">
        <f>IF(AND(D6&gt;0,B6&gt;0)=TRUE,D6/B6*100-100,"")</f>
        <v>2.82298912676437</v>
      </c>
      <c r="F6" s="17">
        <f>IF(AND(D6&gt;0,C6&gt;0)=TRUE,D6/C6*100-100,"")</f>
        <v>-16.7344594917931</v>
      </c>
    </row>
    <row r="7" s="1" customFormat="1" ht="22.5" customHeight="1" spans="1:6">
      <c r="A7" s="24" t="s">
        <v>11</v>
      </c>
      <c r="B7" s="20">
        <f>'23政府性基金预算收入'!C7</f>
        <v>0</v>
      </c>
      <c r="C7" s="20">
        <v>0</v>
      </c>
      <c r="D7" s="19"/>
      <c r="E7" s="21" t="str">
        <f t="shared" ref="E7:E30" si="0">IF(AND(D7&gt;0,B7&gt;0)=TRUE,D7/B7*100-100,"")</f>
        <v/>
      </c>
      <c r="F7" s="21" t="str">
        <f t="shared" ref="F7:F30" si="1">IF(AND(D7&gt;0,C7&gt;0)=TRUE,D7/C7*100-100,"")</f>
        <v/>
      </c>
    </row>
    <row r="8" s="1" customFormat="1" ht="22.5" customHeight="1" spans="1:6">
      <c r="A8" s="24" t="s">
        <v>12</v>
      </c>
      <c r="B8" s="20">
        <f>'23政府性基金预算收入'!C8</f>
        <v>0</v>
      </c>
      <c r="C8" s="20">
        <v>0</v>
      </c>
      <c r="D8" s="19"/>
      <c r="E8" s="21" t="str">
        <f t="shared" si="0"/>
        <v/>
      </c>
      <c r="F8" s="21" t="str">
        <f t="shared" si="1"/>
        <v/>
      </c>
    </row>
    <row r="9" s="1" customFormat="1" ht="22.5" customHeight="1" spans="1:6">
      <c r="A9" s="24" t="s">
        <v>13</v>
      </c>
      <c r="B9" s="20">
        <f>'23政府性基金预算收入'!C9</f>
        <v>0</v>
      </c>
      <c r="C9" s="20">
        <v>0</v>
      </c>
      <c r="D9" s="19"/>
      <c r="E9" s="21" t="str">
        <f t="shared" si="0"/>
        <v/>
      </c>
      <c r="F9" s="21" t="str">
        <f t="shared" si="1"/>
        <v/>
      </c>
    </row>
    <row r="10" s="1" customFormat="1" ht="22.5" customHeight="1" spans="1:6">
      <c r="A10" s="25" t="s">
        <v>14</v>
      </c>
      <c r="B10" s="20">
        <f>'23政府性基金预算收入'!C10</f>
        <v>0</v>
      </c>
      <c r="C10" s="20"/>
      <c r="D10" s="19"/>
      <c r="E10" s="21" t="str">
        <f t="shared" si="0"/>
        <v/>
      </c>
      <c r="F10" s="21" t="str">
        <f t="shared" si="1"/>
        <v/>
      </c>
    </row>
    <row r="11" s="1" customFormat="1" ht="22.5" customHeight="1" spans="1:6">
      <c r="A11" s="25" t="s">
        <v>15</v>
      </c>
      <c r="B11" s="20">
        <f>'23政府性基金预算收入'!C11</f>
        <v>0</v>
      </c>
      <c r="C11" s="20"/>
      <c r="D11" s="26"/>
      <c r="E11" s="21" t="str">
        <f t="shared" si="0"/>
        <v/>
      </c>
      <c r="F11" s="21" t="str">
        <f t="shared" si="1"/>
        <v/>
      </c>
    </row>
    <row r="12" s="1" customFormat="1" ht="22.5" customHeight="1" spans="1:6">
      <c r="A12" s="25" t="s">
        <v>16</v>
      </c>
      <c r="B12" s="20">
        <f>'23政府性基金预算收入'!C12</f>
        <v>0</v>
      </c>
      <c r="C12" s="20"/>
      <c r="D12" s="26"/>
      <c r="E12" s="21" t="str">
        <f t="shared" si="0"/>
        <v/>
      </c>
      <c r="F12" s="21" t="str">
        <f t="shared" si="1"/>
        <v/>
      </c>
    </row>
    <row r="13" s="1" customFormat="1" ht="22.5" customHeight="1" spans="1:6">
      <c r="A13" s="25" t="s">
        <v>17</v>
      </c>
      <c r="B13" s="20">
        <f>SUM(B14:B18)</f>
        <v>112400</v>
      </c>
      <c r="C13" s="20">
        <f>C14+C15+C17</f>
        <v>139623</v>
      </c>
      <c r="D13" s="20">
        <f>SUM(D14:D18)</f>
        <v>102900</v>
      </c>
      <c r="E13" s="21">
        <f t="shared" si="0"/>
        <v>-8.45195729537367</v>
      </c>
      <c r="F13" s="21">
        <f t="shared" si="1"/>
        <v>-26.3015405771256</v>
      </c>
    </row>
    <row r="14" s="1" customFormat="1" ht="22.5" customHeight="1" spans="1:6">
      <c r="A14" s="25" t="s">
        <v>18</v>
      </c>
      <c r="B14" s="20">
        <f>'23政府性基金预算收入'!C14</f>
        <v>112400</v>
      </c>
      <c r="C14" s="27">
        <v>141662</v>
      </c>
      <c r="D14" s="26">
        <v>102900</v>
      </c>
      <c r="E14" s="21">
        <f t="shared" si="0"/>
        <v>-8.45195729537367</v>
      </c>
      <c r="F14" s="21">
        <f t="shared" si="1"/>
        <v>-27.3623131114907</v>
      </c>
    </row>
    <row r="15" s="1" customFormat="1" ht="22.5" customHeight="1" spans="1:6">
      <c r="A15" s="25" t="s">
        <v>19</v>
      </c>
      <c r="B15" s="20">
        <f>'23政府性基金预算收入'!C15</f>
        <v>0</v>
      </c>
      <c r="C15" s="28">
        <v>656</v>
      </c>
      <c r="D15" s="26"/>
      <c r="E15" s="21" t="str">
        <f t="shared" si="0"/>
        <v/>
      </c>
      <c r="F15" s="21" t="str">
        <f t="shared" si="1"/>
        <v/>
      </c>
    </row>
    <row r="16" s="1" customFormat="1" ht="22.5" customHeight="1" spans="1:6">
      <c r="A16" s="25" t="s">
        <v>20</v>
      </c>
      <c r="B16" s="20">
        <f>'23政府性基金预算收入'!C16</f>
        <v>0</v>
      </c>
      <c r="C16" s="28"/>
      <c r="D16" s="26"/>
      <c r="E16" s="21" t="str">
        <f t="shared" si="0"/>
        <v/>
      </c>
      <c r="F16" s="21" t="str">
        <f t="shared" si="1"/>
        <v/>
      </c>
    </row>
    <row r="17" s="1" customFormat="1" ht="22.5" customHeight="1" spans="1:6">
      <c r="A17" s="25" t="s">
        <v>21</v>
      </c>
      <c r="B17" s="20">
        <f>'23政府性基金预算收入'!C17</f>
        <v>0</v>
      </c>
      <c r="C17" s="28">
        <v>-2695</v>
      </c>
      <c r="D17" s="26"/>
      <c r="E17" s="21" t="str">
        <f t="shared" si="0"/>
        <v/>
      </c>
      <c r="F17" s="21" t="str">
        <f t="shared" si="1"/>
        <v/>
      </c>
    </row>
    <row r="18" s="1" customFormat="1" ht="22.5" customHeight="1" spans="1:6">
      <c r="A18" s="25" t="s">
        <v>22</v>
      </c>
      <c r="B18" s="20">
        <f>'23政府性基金预算收入'!C18</f>
        <v>0</v>
      </c>
      <c r="C18" s="28"/>
      <c r="D18" s="26"/>
      <c r="E18" s="21" t="str">
        <f t="shared" si="0"/>
        <v/>
      </c>
      <c r="F18" s="21" t="str">
        <f t="shared" si="1"/>
        <v/>
      </c>
    </row>
    <row r="19" s="1" customFormat="1" ht="22.5" customHeight="1" spans="1:6">
      <c r="A19" s="25" t="s">
        <v>23</v>
      </c>
      <c r="B19" s="20">
        <f>'23政府性基金预算收入'!C19</f>
        <v>0</v>
      </c>
      <c r="C19" s="28"/>
      <c r="D19" s="19"/>
      <c r="E19" s="21" t="str">
        <f t="shared" si="0"/>
        <v/>
      </c>
      <c r="F19" s="21" t="str">
        <f t="shared" si="1"/>
        <v/>
      </c>
    </row>
    <row r="20" s="1" customFormat="1" ht="22.5" customHeight="1" spans="1:6">
      <c r="A20" s="25" t="s">
        <v>24</v>
      </c>
      <c r="B20" s="20">
        <f>SUM(B21:B22)</f>
        <v>0</v>
      </c>
      <c r="C20" s="20">
        <v>0</v>
      </c>
      <c r="D20" s="20">
        <f>SUM(D21:D22)</f>
        <v>0</v>
      </c>
      <c r="E20" s="21" t="str">
        <f t="shared" si="0"/>
        <v/>
      </c>
      <c r="F20" s="21" t="str">
        <f t="shared" si="1"/>
        <v/>
      </c>
    </row>
    <row r="21" s="1" customFormat="1" ht="22.5" customHeight="1" spans="1:6">
      <c r="A21" s="25" t="s">
        <v>25</v>
      </c>
      <c r="B21" s="20">
        <f>'23政府性基金预算收入'!C21</f>
        <v>0</v>
      </c>
      <c r="C21" s="20">
        <v>0</v>
      </c>
      <c r="D21" s="26"/>
      <c r="E21" s="21" t="str">
        <f t="shared" si="0"/>
        <v/>
      </c>
      <c r="F21" s="21" t="str">
        <f t="shared" si="1"/>
        <v/>
      </c>
    </row>
    <row r="22" s="1" customFormat="1" ht="22.5" customHeight="1" spans="1:6">
      <c r="A22" s="25" t="s">
        <v>26</v>
      </c>
      <c r="B22" s="20">
        <f>'23政府性基金预算收入'!C22</f>
        <v>0</v>
      </c>
      <c r="C22" s="20"/>
      <c r="D22" s="26"/>
      <c r="E22" s="21" t="str">
        <f t="shared" si="0"/>
        <v/>
      </c>
      <c r="F22" s="21" t="str">
        <f t="shared" si="1"/>
        <v/>
      </c>
    </row>
    <row r="23" s="4" customFormat="1" ht="22.5" customHeight="1" spans="1:7">
      <c r="A23" s="25" t="s">
        <v>27</v>
      </c>
      <c r="B23" s="20">
        <f>'23政府性基金预算收入'!C23</f>
        <v>400</v>
      </c>
      <c r="C23" s="20">
        <v>931</v>
      </c>
      <c r="D23" s="19"/>
      <c r="E23" s="21" t="str">
        <f t="shared" si="0"/>
        <v/>
      </c>
      <c r="F23" s="21" t="str">
        <f t="shared" si="1"/>
        <v/>
      </c>
      <c r="G23" s="1"/>
    </row>
    <row r="24" s="1" customFormat="1" ht="22.5" customHeight="1" spans="1:6">
      <c r="A24" s="25" t="s">
        <v>28</v>
      </c>
      <c r="B24" s="20">
        <f>'23政府性基金预算收入'!C24</f>
        <v>0</v>
      </c>
      <c r="C24" s="20"/>
      <c r="D24" s="19"/>
      <c r="E24" s="21" t="str">
        <f t="shared" si="0"/>
        <v/>
      </c>
      <c r="F24" s="21" t="str">
        <f t="shared" si="1"/>
        <v/>
      </c>
    </row>
    <row r="25" s="1" customFormat="1" ht="22.5" customHeight="1" spans="1:6">
      <c r="A25" s="25" t="s">
        <v>29</v>
      </c>
      <c r="B25" s="20">
        <f>'23政府性基金预算收入'!C25</f>
        <v>0</v>
      </c>
      <c r="C25" s="20"/>
      <c r="D25" s="19"/>
      <c r="E25" s="21" t="str">
        <f t="shared" si="0"/>
        <v/>
      </c>
      <c r="F25" s="21" t="str">
        <f t="shared" si="1"/>
        <v/>
      </c>
    </row>
    <row r="26" s="1" customFormat="1" ht="22.5" customHeight="1" spans="1:6">
      <c r="A26" s="25" t="s">
        <v>30</v>
      </c>
      <c r="B26" s="20">
        <f>'23政府性基金预算收入'!C26</f>
        <v>0</v>
      </c>
      <c r="C26" s="20"/>
      <c r="D26" s="19"/>
      <c r="E26" s="21" t="str">
        <f t="shared" si="0"/>
        <v/>
      </c>
      <c r="F26" s="21" t="str">
        <f t="shared" si="1"/>
        <v/>
      </c>
    </row>
    <row r="27" s="1" customFormat="1" ht="22.5" customHeight="1" spans="1:6">
      <c r="A27" s="25" t="s">
        <v>31</v>
      </c>
      <c r="B27" s="20">
        <f>'23政府性基金预算收入'!C27</f>
        <v>0</v>
      </c>
      <c r="C27" s="20"/>
      <c r="D27" s="19"/>
      <c r="E27" s="21" t="str">
        <f t="shared" si="0"/>
        <v/>
      </c>
      <c r="F27" s="21" t="str">
        <f t="shared" si="1"/>
        <v/>
      </c>
    </row>
    <row r="28" s="1" customFormat="1" ht="22.5" customHeight="1" spans="1:6">
      <c r="A28" s="25" t="s">
        <v>32</v>
      </c>
      <c r="B28" s="20">
        <f>'23政府性基金预算收入'!C28</f>
        <v>0</v>
      </c>
      <c r="C28" s="20"/>
      <c r="D28" s="19"/>
      <c r="E28" s="21" t="str">
        <f t="shared" si="0"/>
        <v/>
      </c>
      <c r="F28" s="21" t="str">
        <f t="shared" si="1"/>
        <v/>
      </c>
    </row>
    <row r="29" s="1" customFormat="1" ht="22.5" customHeight="1" spans="1:6">
      <c r="A29" s="25" t="s">
        <v>33</v>
      </c>
      <c r="B29" s="20">
        <f>'23政府性基金预算收入'!C29</f>
        <v>0</v>
      </c>
      <c r="C29" s="20"/>
      <c r="D29" s="19"/>
      <c r="E29" s="21" t="str">
        <f t="shared" si="0"/>
        <v/>
      </c>
      <c r="F29" s="21" t="str">
        <f t="shared" si="1"/>
        <v/>
      </c>
    </row>
    <row r="30" s="1" customFormat="1" ht="22.5" customHeight="1" spans="1:6">
      <c r="A30" s="25" t="s">
        <v>34</v>
      </c>
      <c r="B30" s="20">
        <f>'23政府性基金预算收入'!C30</f>
        <v>5656</v>
      </c>
      <c r="C30" s="20">
        <v>5725</v>
      </c>
      <c r="D30" s="19">
        <v>18900</v>
      </c>
      <c r="E30" s="21">
        <f t="shared" si="0"/>
        <v>234.158415841584</v>
      </c>
      <c r="F30" s="21">
        <f t="shared" si="1"/>
        <v>230.131004366812</v>
      </c>
    </row>
  </sheetData>
  <mergeCells count="7">
    <mergeCell ref="A2:F2"/>
    <mergeCell ref="D3:F3"/>
    <mergeCell ref="E4:F4"/>
    <mergeCell ref="A4:A5"/>
    <mergeCell ref="B4:B5"/>
    <mergeCell ref="C4:C5"/>
    <mergeCell ref="D4:D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>
    <pageSetUpPr fitToPage="1"/>
  </sheetPr>
  <dimension ref="A1:G18"/>
  <sheetViews>
    <sheetView showGridLines="0" tabSelected="1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I14" sqref="I14"/>
    </sheetView>
  </sheetViews>
  <sheetFormatPr defaultColWidth="6.125" defaultRowHeight="14.25" customHeight="1" outlineLevelCol="6"/>
  <cols>
    <col min="1" max="1" width="37.625" style="5" customWidth="1"/>
    <col min="2" max="6" width="12.125" style="5" customWidth="1"/>
    <col min="7" max="7" width="8" style="5" customWidth="1"/>
    <col min="8" max="8" width="8.625" style="5" customWidth="1"/>
    <col min="9" max="9" width="8" style="5" customWidth="1"/>
    <col min="10" max="10" width="6.875" style="5" customWidth="1"/>
    <col min="11" max="12" width="6.125" style="5"/>
    <col min="13" max="13" width="6.875" style="5" customWidth="1"/>
    <col min="14" max="16384" width="6.125" style="5"/>
  </cols>
  <sheetData>
    <row r="1" s="1" customFormat="1" ht="39.95" customHeight="1" spans="1:1">
      <c r="A1" s="6" t="s">
        <v>60</v>
      </c>
    </row>
    <row r="2" s="2" customFormat="1" ht="30.95" customHeight="1" spans="1:6">
      <c r="A2" s="7" t="s">
        <v>61</v>
      </c>
      <c r="B2" s="7"/>
      <c r="C2" s="7"/>
      <c r="D2" s="7"/>
      <c r="E2" s="7"/>
      <c r="F2" s="7"/>
    </row>
    <row r="3" s="1" customFormat="1" ht="22.5" customHeight="1" spans="1:6">
      <c r="A3" s="8"/>
      <c r="D3" s="9" t="s">
        <v>2</v>
      </c>
      <c r="E3" s="9"/>
      <c r="F3" s="9"/>
    </row>
    <row r="4" s="3" customFormat="1" ht="31.9" customHeight="1" spans="1:6">
      <c r="A4" s="10" t="s">
        <v>37</v>
      </c>
      <c r="B4" s="11" t="s">
        <v>54</v>
      </c>
      <c r="C4" s="11" t="s">
        <v>55</v>
      </c>
      <c r="D4" s="11" t="s">
        <v>56</v>
      </c>
      <c r="E4" s="12" t="s">
        <v>57</v>
      </c>
      <c r="F4" s="13"/>
    </row>
    <row r="5" s="4" customFormat="1" ht="52.15" customHeight="1" spans="1:6">
      <c r="A5" s="10"/>
      <c r="B5" s="11"/>
      <c r="C5" s="11"/>
      <c r="D5" s="11"/>
      <c r="E5" s="14" t="s">
        <v>58</v>
      </c>
      <c r="F5" s="14" t="s">
        <v>59</v>
      </c>
    </row>
    <row r="6" s="1" customFormat="1" ht="22.5" customHeight="1" spans="1:6">
      <c r="A6" s="15" t="s">
        <v>38</v>
      </c>
      <c r="B6" s="16">
        <f>SUM(B7:B18)</f>
        <v>78302</v>
      </c>
      <c r="C6" s="16">
        <f>SUM(C7:C18)</f>
        <v>137133</v>
      </c>
      <c r="D6" s="16">
        <f>SUM(D7:D18)</f>
        <v>75164</v>
      </c>
      <c r="E6" s="17">
        <f>IF(AND(D6&gt;0,B6&gt;0)=TRUE,D6/B6*100-100,"")</f>
        <v>-4.00756047099691</v>
      </c>
      <c r="F6" s="17">
        <f>IF(AND(D6&gt;0,C6&gt;0)=TRUE,D6/C6*100-100,"")</f>
        <v>-45.1889771243975</v>
      </c>
    </row>
    <row r="7" s="1" customFormat="1" ht="22.5" customHeight="1" spans="1:6">
      <c r="A7" s="18" t="s">
        <v>39</v>
      </c>
      <c r="B7" s="19"/>
      <c r="C7" s="20"/>
      <c r="D7" s="19"/>
      <c r="E7" s="21" t="str">
        <f t="shared" ref="E7:E18" si="0">IF(AND(D7&gt;0,B7&gt;0)=TRUE,D7/B7*100-100,"")</f>
        <v/>
      </c>
      <c r="F7" s="21" t="str">
        <f t="shared" ref="F7:F18" si="1">IF(AND(D7&gt;0,C7&gt;0)=TRUE,D7/C7*100-100,"")</f>
        <v/>
      </c>
    </row>
    <row r="8" s="1" customFormat="1" ht="22.5" customHeight="1" spans="1:6">
      <c r="A8" s="18" t="s">
        <v>40</v>
      </c>
      <c r="B8" s="19"/>
      <c r="C8" s="20"/>
      <c r="D8" s="19"/>
      <c r="E8" s="21" t="str">
        <f t="shared" si="0"/>
        <v/>
      </c>
      <c r="F8" s="21" t="str">
        <f t="shared" si="1"/>
        <v/>
      </c>
    </row>
    <row r="9" s="1" customFormat="1" ht="22.5" customHeight="1" spans="1:6">
      <c r="A9" s="18" t="s">
        <v>41</v>
      </c>
      <c r="B9" s="19"/>
      <c r="C9" s="20"/>
      <c r="D9" s="19"/>
      <c r="E9" s="21" t="str">
        <f t="shared" si="0"/>
        <v/>
      </c>
      <c r="F9" s="21" t="str">
        <f t="shared" si="1"/>
        <v/>
      </c>
    </row>
    <row r="10" s="1" customFormat="1" ht="22.5" customHeight="1" spans="1:6">
      <c r="A10" s="18" t="s">
        <v>42</v>
      </c>
      <c r="B10" s="19"/>
      <c r="C10" s="20"/>
      <c r="D10" s="19"/>
      <c r="E10" s="21" t="str">
        <f t="shared" si="0"/>
        <v/>
      </c>
      <c r="F10" s="21" t="str">
        <f t="shared" si="1"/>
        <v/>
      </c>
    </row>
    <row r="11" s="1" customFormat="1" ht="22.5" customHeight="1" spans="1:6">
      <c r="A11" s="18" t="s">
        <v>43</v>
      </c>
      <c r="B11" s="19">
        <v>72151</v>
      </c>
      <c r="C11" s="20">
        <v>92439</v>
      </c>
      <c r="D11" s="19">
        <f>62915+5000</f>
        <v>67915</v>
      </c>
      <c r="E11" s="21">
        <f t="shared" si="0"/>
        <v>-5.87102049867639</v>
      </c>
      <c r="F11" s="21">
        <f t="shared" si="1"/>
        <v>-26.5299278443081</v>
      </c>
    </row>
    <row r="12" s="1" customFormat="1" ht="22.5" customHeight="1" spans="1:6">
      <c r="A12" s="18" t="s">
        <v>44</v>
      </c>
      <c r="B12" s="19"/>
      <c r="C12" s="20"/>
      <c r="D12" s="19"/>
      <c r="E12" s="21" t="str">
        <f t="shared" si="0"/>
        <v/>
      </c>
      <c r="F12" s="21" t="str">
        <f t="shared" si="1"/>
        <v/>
      </c>
    </row>
    <row r="13" s="1" customFormat="1" ht="22.5" customHeight="1" spans="1:6">
      <c r="A13" s="18" t="s">
        <v>45</v>
      </c>
      <c r="B13" s="19"/>
      <c r="C13" s="20"/>
      <c r="D13" s="19"/>
      <c r="E13" s="21" t="str">
        <f t="shared" si="0"/>
        <v/>
      </c>
      <c r="F13" s="21" t="str">
        <f t="shared" si="1"/>
        <v/>
      </c>
    </row>
    <row r="14" s="1" customFormat="1" ht="22.5" customHeight="1" spans="1:6">
      <c r="A14" s="18" t="s">
        <v>62</v>
      </c>
      <c r="B14" s="19"/>
      <c r="C14" s="20"/>
      <c r="D14" s="19"/>
      <c r="E14" s="21" t="str">
        <f t="shared" si="0"/>
        <v/>
      </c>
      <c r="F14" s="21" t="str">
        <f t="shared" si="1"/>
        <v/>
      </c>
    </row>
    <row r="15" s="1" customFormat="1" ht="22.5" customHeight="1" spans="1:6">
      <c r="A15" s="18" t="s">
        <v>48</v>
      </c>
      <c r="B15" s="19"/>
      <c r="C15" s="20"/>
      <c r="D15" s="19"/>
      <c r="E15" s="21" t="str">
        <f t="shared" si="0"/>
        <v/>
      </c>
      <c r="F15" s="21" t="str">
        <f t="shared" si="1"/>
        <v/>
      </c>
    </row>
    <row r="16" s="1" customFormat="1" ht="22.5" customHeight="1" spans="1:6">
      <c r="A16" s="18" t="s">
        <v>49</v>
      </c>
      <c r="B16" s="19"/>
      <c r="C16" s="20">
        <v>38000</v>
      </c>
      <c r="D16" s="19"/>
      <c r="E16" s="21" t="str">
        <f t="shared" si="0"/>
        <v/>
      </c>
      <c r="F16" s="21" t="str">
        <f t="shared" si="1"/>
        <v/>
      </c>
    </row>
    <row r="17" s="4" customFormat="1" ht="22.5" customHeight="1" spans="1:7">
      <c r="A17" s="18" t="s">
        <v>50</v>
      </c>
      <c r="B17" s="19">
        <v>6095</v>
      </c>
      <c r="C17" s="20">
        <v>6659</v>
      </c>
      <c r="D17" s="19">
        <v>7248</v>
      </c>
      <c r="E17" s="21">
        <f t="shared" si="0"/>
        <v>18.9171452009844</v>
      </c>
      <c r="F17" s="21">
        <f t="shared" si="1"/>
        <v>8.8451719477399</v>
      </c>
      <c r="G17" s="1"/>
    </row>
    <row r="18" s="1" customFormat="1" ht="22.5" customHeight="1" spans="1:6">
      <c r="A18" s="18" t="s">
        <v>51</v>
      </c>
      <c r="B18" s="19">
        <v>56</v>
      </c>
      <c r="C18" s="22">
        <v>35</v>
      </c>
      <c r="D18" s="19">
        <v>1</v>
      </c>
      <c r="E18" s="21">
        <f t="shared" si="0"/>
        <v>-98.2142857142857</v>
      </c>
      <c r="F18" s="21">
        <f t="shared" si="1"/>
        <v>-97.1428571428571</v>
      </c>
    </row>
  </sheetData>
  <mergeCells count="7">
    <mergeCell ref="A2:F2"/>
    <mergeCell ref="D3:F3"/>
    <mergeCell ref="E4:F4"/>
    <mergeCell ref="A4:A5"/>
    <mergeCell ref="B4:B5"/>
    <mergeCell ref="C4:C5"/>
    <mergeCell ref="D4:D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23政府性基金预算收入</vt:lpstr>
      <vt:lpstr>23政府性基金预算支出</vt:lpstr>
      <vt:lpstr>24政府性基金预算收入</vt:lpstr>
      <vt:lpstr>24政府性基金预算支出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柴立群</dc:creator>
  <cp:lastModifiedBy>WPS_1485005624</cp:lastModifiedBy>
  <dcterms:created xsi:type="dcterms:W3CDTF">2014-01-02T13:07:00Z</dcterms:created>
  <cp:lastPrinted>2022-01-06T09:02:00Z</cp:lastPrinted>
  <dcterms:modified xsi:type="dcterms:W3CDTF">2024-02-21T07:01:05Z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3C8536A51ADE458780D4CEAE8A6F0A5A_13</vt:lpwstr>
  </property>
  <property fmtid="{D5CDD505-2E9C-101B-9397-08002B2CF9AE}" pid="3" name="KSOProductBuildVer">
    <vt:lpwstr>2052-12.1.0.16250</vt:lpwstr>
  </property>
</Properties>
</file>